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448" firstSheet="3" activeTab="10"/>
  </bookViews>
  <sheets>
    <sheet name="2003-2004" sheetId="1" r:id="rId1"/>
    <sheet name="2004-2005" sheetId="2" r:id="rId2"/>
    <sheet name="2005-2006" sheetId="3" r:id="rId3"/>
    <sheet name="2006-2007" sheetId="4" r:id="rId4"/>
    <sheet name="2007-2008" sheetId="5" r:id="rId5"/>
    <sheet name="2008-2009" sheetId="6" r:id="rId6"/>
    <sheet name="2009-2010" sheetId="7" r:id="rId7"/>
    <sheet name="2010-11" sheetId="8" r:id="rId8"/>
    <sheet name="2011-12" sheetId="9" r:id="rId9"/>
    <sheet name="2012-13" sheetId="10" r:id="rId10"/>
    <sheet name="2013-2014" sheetId="11" r:id="rId11"/>
    <sheet name="Sheet1" sheetId="12" r:id="rId12"/>
    <sheet name="Sheet2" sheetId="13" r:id="rId13"/>
    <sheet name="Sheet3" sheetId="14" r:id="rId14"/>
  </sheets>
  <definedNames>
    <definedName name="_xlnm.Print_Area" localSheetId="1">'2004-2005'!$A$1:$K$35</definedName>
    <definedName name="_xlnm.Print_Area" localSheetId="2">'2005-2006'!$A$1:$K$36</definedName>
    <definedName name="_xlnm.Print_Area" localSheetId="6">'2009-2010'!$B$1:$K$38</definedName>
    <definedName name="_xlnm.Print_Area" localSheetId="7">'2010-11'!$A$1:$K$35</definedName>
    <definedName name="_xlnm.Print_Area" localSheetId="9">'2012-13'!$A$1:$J$37</definedName>
  </definedNames>
  <calcPr fullCalcOnLoad="1"/>
</workbook>
</file>

<file path=xl/sharedStrings.xml><?xml version="1.0" encoding="utf-8"?>
<sst xmlns="http://schemas.openxmlformats.org/spreadsheetml/2006/main" count="368" uniqueCount="94">
  <si>
    <t>CONSTABLE QUIZ LEAGUE</t>
  </si>
  <si>
    <t>2003-2004</t>
  </si>
  <si>
    <t>INCOME AND EXPENDITURE REPORT</t>
  </si>
  <si>
    <t>Income</t>
  </si>
  <si>
    <t xml:space="preserve">Subscriptions </t>
  </si>
  <si>
    <t>14 x £20</t>
  </si>
  <si>
    <t>Donation. A.McCraw</t>
  </si>
  <si>
    <t>Bank Interest</t>
  </si>
  <si>
    <t>Expenditure</t>
  </si>
  <si>
    <t>Trophies</t>
  </si>
  <si>
    <t>Expenses.I.Moffatt</t>
  </si>
  <si>
    <t>(01/02 and 02/03)</t>
  </si>
  <si>
    <t>Excess of inc over exp</t>
  </si>
  <si>
    <t>BALANCE SHEET</t>
  </si>
  <si>
    <t>Bank balance</t>
  </si>
  <si>
    <t>12.04.2003</t>
  </si>
  <si>
    <t>2004-2005</t>
  </si>
  <si>
    <t>12 x £20</t>
  </si>
  <si>
    <t>03/04 season</t>
  </si>
  <si>
    <t>Charity 03/04</t>
  </si>
  <si>
    <t>Charity 04/05</t>
  </si>
  <si>
    <t>04/05 season</t>
  </si>
  <si>
    <t>Expenses:Gary</t>
  </si>
  <si>
    <t>12.04.2004</t>
  </si>
  <si>
    <t>o/s credits</t>
  </si>
  <si>
    <t xml:space="preserve"> </t>
  </si>
  <si>
    <t>o/s chqs</t>
  </si>
  <si>
    <t>Excess of exp over inc</t>
  </si>
  <si>
    <t>12.04.05</t>
  </si>
  <si>
    <t>BANK RECONCILIATION</t>
  </si>
  <si>
    <t>Bank statement</t>
  </si>
  <si>
    <t>adj b/fwd</t>
  </si>
  <si>
    <t>2005-2006</t>
  </si>
  <si>
    <t>Charity 05/06</t>
  </si>
  <si>
    <t>Expenses: T Dadds</t>
  </si>
  <si>
    <t>05/06 season</t>
  </si>
  <si>
    <t>Expenses: A McCraw</t>
  </si>
  <si>
    <t>Food:Xmas quiz</t>
  </si>
  <si>
    <t>10 x £40</t>
  </si>
  <si>
    <t>Food: KO Final</t>
  </si>
  <si>
    <t>Cups/engraving</t>
  </si>
  <si>
    <t>b/fwd</t>
  </si>
  <si>
    <t>Excess of inc over expenditure</t>
  </si>
  <si>
    <t>G Dobson exps</t>
  </si>
  <si>
    <t>2006-2007</t>
  </si>
  <si>
    <t>9 x £30</t>
  </si>
  <si>
    <t>Charity 06/07</t>
  </si>
  <si>
    <t>McMillan Nurses</t>
  </si>
  <si>
    <t>06/07 season</t>
  </si>
  <si>
    <t>Cups/engraving 06/07</t>
  </si>
  <si>
    <t>31.01.07</t>
  </si>
  <si>
    <t>2007-2008</t>
  </si>
  <si>
    <t>Charity 07/08</t>
  </si>
  <si>
    <t>Kings College</t>
  </si>
  <si>
    <t>07/08 season</t>
  </si>
  <si>
    <t>Cups/engraving 07/08</t>
  </si>
  <si>
    <t>8 x £30</t>
  </si>
  <si>
    <t>31.12.07</t>
  </si>
  <si>
    <t>2008-2009</t>
  </si>
  <si>
    <t>Charity 08/09</t>
  </si>
  <si>
    <t>Expenses: D Mills</t>
  </si>
  <si>
    <t>08/09 season</t>
  </si>
  <si>
    <t>Cups/engraving 08/09</t>
  </si>
  <si>
    <t>28.02.09</t>
  </si>
  <si>
    <t>10 x £30</t>
  </si>
  <si>
    <t>Sue Ryder</t>
  </si>
  <si>
    <t>2009-2010</t>
  </si>
  <si>
    <t xml:space="preserve">Charity 09/10 </t>
  </si>
  <si>
    <t>09/10 season</t>
  </si>
  <si>
    <t>Charity 09/10</t>
  </si>
  <si>
    <t>Cups/engraving 09/10</t>
  </si>
  <si>
    <t>Expenses: ,say,</t>
  </si>
  <si>
    <t>Charity</t>
  </si>
  <si>
    <t>Engraving</t>
  </si>
  <si>
    <t>Food</t>
  </si>
  <si>
    <t>Expenses</t>
  </si>
  <si>
    <t>2010-2011</t>
  </si>
  <si>
    <t>Charity 10/11</t>
  </si>
  <si>
    <t>Cups/engraving 10/11</t>
  </si>
  <si>
    <t>90 x £30</t>
  </si>
  <si>
    <t>10/11 season</t>
  </si>
  <si>
    <t>2011-2012</t>
  </si>
  <si>
    <t>Charity 11/12</t>
  </si>
  <si>
    <t>Cups/engraving 11/12</t>
  </si>
  <si>
    <t>Web hosting</t>
  </si>
  <si>
    <t>31.12.11</t>
  </si>
  <si>
    <t>Charity 12/13</t>
  </si>
  <si>
    <t>Cups/engraving 12/13</t>
  </si>
  <si>
    <t>2012-2013</t>
  </si>
  <si>
    <t>28.03.13</t>
  </si>
  <si>
    <t>2013-2014</t>
  </si>
  <si>
    <t>Charity 13/14</t>
  </si>
  <si>
    <t>Cups/engraving 13/14</t>
  </si>
  <si>
    <t>31.01.14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</si>
</sst>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H18" sqref="H18"/>
    </sheetView>
  </sheetViews>
  <sheetFormatPr defaultColWidth="9.140625" defaultRowHeight="12.75"/>
  <sheetData>
    <row r="1" ht="12.75">
      <c r="B1" s="1" t="s">
        <v>0</v>
      </c>
    </row>
    <row r="2" ht="12.75">
      <c r="B2" s="1" t="s">
        <v>1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9</v>
      </c>
      <c r="K7">
        <v>130.6</v>
      </c>
    </row>
    <row r="8" spans="2:11" ht="12.75">
      <c r="B8" t="s">
        <v>5</v>
      </c>
      <c r="F8">
        <v>280</v>
      </c>
      <c r="H8" t="s">
        <v>10</v>
      </c>
      <c r="K8">
        <v>64</v>
      </c>
    </row>
    <row r="9" spans="2:8" ht="12.75">
      <c r="B9" t="s">
        <v>6</v>
      </c>
      <c r="F9">
        <v>0.06</v>
      </c>
      <c r="H9" t="s">
        <v>11</v>
      </c>
    </row>
    <row r="10" spans="2:11" ht="12.75">
      <c r="B10" t="s">
        <v>7</v>
      </c>
      <c r="F10">
        <v>4.02</v>
      </c>
      <c r="H10" t="s">
        <v>12</v>
      </c>
      <c r="K10">
        <v>89.48</v>
      </c>
    </row>
    <row r="11" spans="6:11" ht="12.75">
      <c r="F11" s="1">
        <f>+SUM(F7:F10)</f>
        <v>284.08</v>
      </c>
      <c r="K11" s="1">
        <f>+SUM(K7:K10)</f>
        <v>284.08</v>
      </c>
    </row>
    <row r="14" ht="12.75">
      <c r="B14" s="1" t="s">
        <v>13</v>
      </c>
    </row>
    <row r="16" spans="2:11" ht="12.75">
      <c r="B16" t="s">
        <v>14</v>
      </c>
      <c r="F16">
        <v>324.14</v>
      </c>
      <c r="H16" t="s">
        <v>15</v>
      </c>
      <c r="K16">
        <v>234.66</v>
      </c>
    </row>
    <row r="17" spans="8:11" ht="12.75">
      <c r="H17" t="str">
        <f>+H10</f>
        <v>Excess of inc over exp</v>
      </c>
      <c r="K17">
        <f>+K10</f>
        <v>89.48</v>
      </c>
    </row>
    <row r="18" spans="6:11" ht="12.75">
      <c r="F18" s="1">
        <f>SUM(F16:F17)</f>
        <v>324.14</v>
      </c>
      <c r="K18" s="1">
        <f>SUM(K16:K17)</f>
        <v>324.14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H25" sqref="H25"/>
    </sheetView>
  </sheetViews>
  <sheetFormatPr defaultColWidth="9.140625" defaultRowHeight="12.75"/>
  <cols>
    <col min="8" max="8" width="11.8515625" style="0" customWidth="1"/>
  </cols>
  <sheetData>
    <row r="1" ht="12.75">
      <c r="A1" s="1" t="s">
        <v>0</v>
      </c>
    </row>
    <row r="2" ht="12.75">
      <c r="A2" s="1" t="s">
        <v>88</v>
      </c>
    </row>
    <row r="3" ht="12.75">
      <c r="A3" s="1"/>
    </row>
    <row r="4" ht="12.75">
      <c r="A4" s="1" t="s">
        <v>2</v>
      </c>
    </row>
    <row r="6" spans="1:7" ht="12.75">
      <c r="A6" s="1" t="s">
        <v>3</v>
      </c>
      <c r="G6" s="1" t="s">
        <v>8</v>
      </c>
    </row>
    <row r="7" spans="1:7" ht="12.75">
      <c r="A7" t="s">
        <v>25</v>
      </c>
      <c r="G7" t="s">
        <v>25</v>
      </c>
    </row>
    <row r="8" spans="1:10" ht="12.75">
      <c r="A8" t="s">
        <v>4</v>
      </c>
      <c r="C8" t="s">
        <v>25</v>
      </c>
      <c r="E8">
        <v>160</v>
      </c>
      <c r="G8" t="s">
        <v>71</v>
      </c>
      <c r="I8" s="2" t="s">
        <v>25</v>
      </c>
      <c r="J8">
        <v>0</v>
      </c>
    </row>
    <row r="9" spans="1:10" ht="12.75">
      <c r="A9" t="s">
        <v>86</v>
      </c>
      <c r="C9" t="s">
        <v>25</v>
      </c>
      <c r="E9">
        <v>133</v>
      </c>
      <c r="G9" t="str">
        <f>+A9</f>
        <v>Charity 12/13</v>
      </c>
      <c r="J9">
        <f>+E9</f>
        <v>133</v>
      </c>
    </row>
    <row r="10" spans="1:9" ht="12.75">
      <c r="A10" t="s">
        <v>25</v>
      </c>
      <c r="E10">
        <v>0</v>
      </c>
      <c r="G10" t="s">
        <v>84</v>
      </c>
      <c r="I10" t="s">
        <v>25</v>
      </c>
    </row>
    <row r="11" spans="7:10" ht="12.75">
      <c r="G11" t="s">
        <v>87</v>
      </c>
      <c r="I11" s="2" t="s">
        <v>25</v>
      </c>
      <c r="J11">
        <v>90</v>
      </c>
    </row>
    <row r="12" spans="5:10" ht="12.75">
      <c r="E12">
        <v>0</v>
      </c>
      <c r="G12" t="s">
        <v>37</v>
      </c>
      <c r="I12" t="s">
        <v>25</v>
      </c>
      <c r="J12">
        <v>50</v>
      </c>
    </row>
    <row r="13" spans="7:10" ht="12.75">
      <c r="G13" t="s">
        <v>39</v>
      </c>
      <c r="J13">
        <v>50</v>
      </c>
    </row>
    <row r="14" spans="1:10" ht="12.75">
      <c r="A14" t="s">
        <v>7</v>
      </c>
      <c r="E14">
        <v>0</v>
      </c>
      <c r="G14" t="s">
        <v>27</v>
      </c>
      <c r="J14">
        <v>-30</v>
      </c>
    </row>
    <row r="15" spans="5:10" ht="12.75">
      <c r="E15" s="1">
        <f>+SUM(E8:E14)</f>
        <v>293</v>
      </c>
      <c r="J15" s="1">
        <f>SUM(J7:J14)</f>
        <v>293</v>
      </c>
    </row>
    <row r="18" ht="12.75">
      <c r="A18" s="1" t="s">
        <v>13</v>
      </c>
    </row>
    <row r="20" spans="1:10" ht="12.75">
      <c r="A20" t="s">
        <v>14</v>
      </c>
      <c r="E20">
        <f>+D37</f>
        <v>646.69</v>
      </c>
      <c r="G20" s="4"/>
      <c r="H20" s="4"/>
      <c r="I20" s="4"/>
      <c r="J20" s="4"/>
    </row>
    <row r="21" spans="7:10" ht="13.5" thickBot="1">
      <c r="G21" s="4"/>
      <c r="H21" s="4"/>
      <c r="I21" s="4"/>
      <c r="J21" s="4"/>
    </row>
    <row r="22" spans="5:10" ht="13.5" thickBot="1">
      <c r="E22" s="3">
        <f>SUM(E20:E21)</f>
        <v>646.69</v>
      </c>
      <c r="G22" s="4"/>
      <c r="H22" s="4"/>
      <c r="I22" s="4"/>
      <c r="J22" s="5"/>
    </row>
    <row r="23" spans="7:10" ht="12.75">
      <c r="G23" s="4"/>
      <c r="H23" s="4"/>
      <c r="I23" s="4"/>
      <c r="J23" s="4"/>
    </row>
    <row r="24" ht="12.75">
      <c r="G24" s="6"/>
    </row>
    <row r="26" ht="12.75">
      <c r="A26" s="1" t="s">
        <v>29</v>
      </c>
    </row>
    <row r="28" spans="1:4" ht="12.75">
      <c r="A28" t="s">
        <v>30</v>
      </c>
      <c r="C28" s="7" t="s">
        <v>89</v>
      </c>
      <c r="D28">
        <v>646.69</v>
      </c>
    </row>
    <row r="29" spans="1:4" ht="12.75">
      <c r="A29" t="s">
        <v>24</v>
      </c>
      <c r="D29">
        <v>0</v>
      </c>
    </row>
    <row r="30" spans="1:4" ht="12.75">
      <c r="A30" t="s">
        <v>26</v>
      </c>
      <c r="B30" t="s">
        <v>25</v>
      </c>
      <c r="D30">
        <v>0</v>
      </c>
    </row>
    <row r="34" ht="12.75">
      <c r="G34" t="s">
        <v>25</v>
      </c>
    </row>
    <row r="36" spans="2:4" ht="13.5" thickBot="1">
      <c r="B36" s="1">
        <f>SUM(B31:B35)</f>
        <v>0</v>
      </c>
      <c r="D36">
        <f>-B36</f>
        <v>0</v>
      </c>
    </row>
    <row r="37" ht="13.5" thickBot="1">
      <c r="D37" s="3">
        <f>+D28+D29+D36</f>
        <v>646.69</v>
      </c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33" sqref="A33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90</v>
      </c>
    </row>
    <row r="3" ht="12.75">
      <c r="A3" s="1"/>
    </row>
    <row r="4" ht="12.75">
      <c r="A4" s="1" t="s">
        <v>2</v>
      </c>
    </row>
    <row r="6" spans="1:7" ht="12.75">
      <c r="A6" s="1" t="s">
        <v>3</v>
      </c>
      <c r="G6" s="1" t="s">
        <v>8</v>
      </c>
    </row>
    <row r="7" spans="1:7" ht="12.75">
      <c r="A7" t="s">
        <v>25</v>
      </c>
      <c r="G7" t="s">
        <v>25</v>
      </c>
    </row>
    <row r="8" spans="1:10" ht="12.75">
      <c r="A8" t="s">
        <v>4</v>
      </c>
      <c r="C8" t="s">
        <v>25</v>
      </c>
      <c r="E8">
        <v>140</v>
      </c>
      <c r="G8" t="s">
        <v>75</v>
      </c>
      <c r="I8" s="2" t="s">
        <v>25</v>
      </c>
      <c r="J8">
        <v>0</v>
      </c>
    </row>
    <row r="9" spans="1:10" ht="12.75">
      <c r="A9" t="s">
        <v>91</v>
      </c>
      <c r="C9" t="s">
        <v>25</v>
      </c>
      <c r="E9">
        <v>100.5</v>
      </c>
      <c r="G9" t="str">
        <f>+A9</f>
        <v>Charity 13/14</v>
      </c>
      <c r="J9">
        <f>+E9</f>
        <v>100.5</v>
      </c>
    </row>
    <row r="10" spans="1:9" ht="12.75">
      <c r="A10" t="s">
        <v>25</v>
      </c>
      <c r="E10">
        <v>0</v>
      </c>
      <c r="G10" t="s">
        <v>84</v>
      </c>
      <c r="I10" t="s">
        <v>25</v>
      </c>
    </row>
    <row r="11" spans="7:10" ht="12.75">
      <c r="G11" t="s">
        <v>92</v>
      </c>
      <c r="I11" s="2" t="s">
        <v>25</v>
      </c>
      <c r="J11">
        <v>62.85</v>
      </c>
    </row>
    <row r="12" spans="5:10" ht="12.75">
      <c r="E12">
        <v>0</v>
      </c>
      <c r="G12" t="s">
        <v>37</v>
      </c>
      <c r="I12" t="s">
        <v>25</v>
      </c>
      <c r="J12">
        <v>56</v>
      </c>
    </row>
    <row r="13" spans="7:10" ht="12.75">
      <c r="G13" t="s">
        <v>39</v>
      </c>
      <c r="J13">
        <v>40</v>
      </c>
    </row>
    <row r="14" spans="1:10" ht="12.75">
      <c r="A14" t="s">
        <v>7</v>
      </c>
      <c r="E14">
        <v>0</v>
      </c>
      <c r="G14" t="s">
        <v>27</v>
      </c>
      <c r="J14">
        <v>0</v>
      </c>
    </row>
    <row r="15" spans="5:10" ht="12.75">
      <c r="E15" s="1">
        <f>+SUM(E8:E14)</f>
        <v>240.5</v>
      </c>
      <c r="J15" s="1">
        <f>SUM(J7:J14)</f>
        <v>259.35</v>
      </c>
    </row>
    <row r="18" ht="12.75">
      <c r="A18" s="1" t="s">
        <v>13</v>
      </c>
    </row>
    <row r="20" spans="1:10" ht="12.75">
      <c r="A20" t="s">
        <v>14</v>
      </c>
      <c r="E20">
        <f>+D37</f>
        <v>627.84</v>
      </c>
      <c r="G20" s="4"/>
      <c r="H20" s="4"/>
      <c r="I20" s="4"/>
      <c r="J20" s="4"/>
    </row>
    <row r="21" spans="7:10" ht="13.5" thickBot="1">
      <c r="G21" s="4"/>
      <c r="H21" s="4"/>
      <c r="I21" s="4"/>
      <c r="J21" s="4"/>
    </row>
    <row r="22" spans="5:10" ht="13.5" thickBot="1">
      <c r="E22" s="3">
        <f>SUM(E20:E21)</f>
        <v>627.84</v>
      </c>
      <c r="G22" s="4"/>
      <c r="H22" s="4"/>
      <c r="I22" s="4"/>
      <c r="J22" s="5"/>
    </row>
    <row r="23" spans="7:10" ht="12.75">
      <c r="G23" s="4"/>
      <c r="H23" s="4"/>
      <c r="I23" s="4"/>
      <c r="J23" s="4"/>
    </row>
    <row r="24" ht="12.75">
      <c r="G24" s="6"/>
    </row>
    <row r="26" ht="12.75">
      <c r="A26" s="1" t="s">
        <v>29</v>
      </c>
    </row>
    <row r="28" spans="1:4" ht="12.75">
      <c r="A28" t="s">
        <v>30</v>
      </c>
      <c r="C28" s="7" t="s">
        <v>93</v>
      </c>
      <c r="D28">
        <v>730.69</v>
      </c>
    </row>
    <row r="29" spans="1:4" ht="12.75">
      <c r="A29" t="s">
        <v>24</v>
      </c>
      <c r="D29">
        <v>0</v>
      </c>
    </row>
    <row r="30" spans="1:2" ht="12.75">
      <c r="A30" t="s">
        <v>26</v>
      </c>
      <c r="B30" t="s">
        <v>25</v>
      </c>
    </row>
    <row r="32" spans="1:2" ht="12.75">
      <c r="A32">
        <v>50</v>
      </c>
      <c r="B32">
        <v>40</v>
      </c>
    </row>
    <row r="33" spans="1:2" ht="12.75">
      <c r="A33">
        <v>51</v>
      </c>
      <c r="B33">
        <v>62.85</v>
      </c>
    </row>
    <row r="34" ht="12.75">
      <c r="G34" t="s">
        <v>25</v>
      </c>
    </row>
    <row r="36" spans="2:4" ht="13.5" thickBot="1">
      <c r="B36" s="1">
        <f>SUM(B31:B35)</f>
        <v>102.85</v>
      </c>
      <c r="D36">
        <f>-B36</f>
        <v>-102.85</v>
      </c>
    </row>
    <row r="37" ht="13.5" thickBot="1">
      <c r="D37" s="3">
        <f>+D28+D29+D36</f>
        <v>627.84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zoomScalePageLayoutView="0" workbookViewId="0" topLeftCell="A9">
      <selection activeCell="A37" sqref="A37"/>
    </sheetView>
  </sheetViews>
  <sheetFormatPr defaultColWidth="9.140625" defaultRowHeight="12.75"/>
  <cols>
    <col min="10" max="10" width="12.140625" style="0" customWidth="1"/>
  </cols>
  <sheetData>
    <row r="1" ht="12.75">
      <c r="B1" s="1" t="s">
        <v>0</v>
      </c>
    </row>
    <row r="2" ht="12.75">
      <c r="B2" s="1" t="s">
        <v>16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9</v>
      </c>
      <c r="K7">
        <v>130.25</v>
      </c>
    </row>
    <row r="8" spans="2:11" ht="12.75">
      <c r="B8" t="s">
        <v>17</v>
      </c>
      <c r="F8">
        <v>240</v>
      </c>
      <c r="H8" t="s">
        <v>10</v>
      </c>
      <c r="J8" s="2" t="s">
        <v>18</v>
      </c>
      <c r="K8">
        <v>150.6</v>
      </c>
    </row>
    <row r="9" spans="2:11" ht="12.75">
      <c r="B9" t="s">
        <v>19</v>
      </c>
      <c r="F9">
        <v>130.8</v>
      </c>
      <c r="H9" t="s">
        <v>19</v>
      </c>
      <c r="K9">
        <v>130.8</v>
      </c>
    </row>
    <row r="10" spans="2:11" ht="12.75">
      <c r="B10" t="s">
        <v>20</v>
      </c>
      <c r="F10">
        <v>93.64</v>
      </c>
      <c r="H10" t="str">
        <f>+B10</f>
        <v>Charity 04/05</v>
      </c>
      <c r="K10">
        <f>+F10</f>
        <v>93.64</v>
      </c>
    </row>
    <row r="11" spans="6:14" ht="12.75">
      <c r="F11">
        <v>145.8</v>
      </c>
      <c r="H11" t="s">
        <v>10</v>
      </c>
      <c r="J11" t="s">
        <v>21</v>
      </c>
      <c r="K11">
        <v>111.76</v>
      </c>
      <c r="N11" t="s">
        <v>25</v>
      </c>
    </row>
    <row r="12" spans="8:11" ht="12.75">
      <c r="H12" t="s">
        <v>22</v>
      </c>
      <c r="K12">
        <v>34.93</v>
      </c>
    </row>
    <row r="13" spans="2:11" ht="12.75">
      <c r="B13" t="s">
        <v>7</v>
      </c>
      <c r="F13">
        <f>1.01+3.2+1.57</f>
        <v>5.78</v>
      </c>
      <c r="H13" t="s">
        <v>27</v>
      </c>
      <c r="K13">
        <f>-40.29-130.25</f>
        <v>-170.54</v>
      </c>
    </row>
    <row r="14" spans="6:11" ht="12.75">
      <c r="F14" s="1">
        <f>+SUM(F8:F13)</f>
        <v>616.02</v>
      </c>
      <c r="K14" s="1">
        <f>+SUM(K8:K13)</f>
        <v>351.18999999999994</v>
      </c>
    </row>
    <row r="17" ht="12.75">
      <c r="B17" s="1" t="s">
        <v>13</v>
      </c>
    </row>
    <row r="19" spans="2:11" ht="12.75">
      <c r="B19" t="s">
        <v>14</v>
      </c>
      <c r="F19">
        <v>304.2</v>
      </c>
      <c r="H19" t="s">
        <v>23</v>
      </c>
      <c r="J19" t="s">
        <v>31</v>
      </c>
      <c r="K19">
        <v>474.74</v>
      </c>
    </row>
    <row r="20" ht="13.5" thickBot="1">
      <c r="K20">
        <f>+K13</f>
        <v>-170.54</v>
      </c>
    </row>
    <row r="21" spans="6:11" ht="13.5" thickBot="1">
      <c r="F21" s="3">
        <f>SUM(F19:F20)</f>
        <v>304.2</v>
      </c>
      <c r="H21" t="s">
        <v>28</v>
      </c>
      <c r="K21" s="3">
        <f>SUM(K19:K20)</f>
        <v>304.20000000000005</v>
      </c>
    </row>
    <row r="22" ht="12.75">
      <c r="H22" t="s">
        <v>25</v>
      </c>
    </row>
    <row r="25" ht="12.75">
      <c r="B25" s="1" t="s">
        <v>29</v>
      </c>
    </row>
    <row r="27" spans="2:5" ht="12.75">
      <c r="B27" t="s">
        <v>30</v>
      </c>
      <c r="E27">
        <v>692.96</v>
      </c>
    </row>
    <row r="28" spans="2:5" ht="12.75">
      <c r="B28" t="s">
        <v>24</v>
      </c>
      <c r="E28">
        <v>77.69</v>
      </c>
    </row>
    <row r="29" spans="2:5" ht="12.75">
      <c r="B29" t="s">
        <v>26</v>
      </c>
      <c r="E29" t="s">
        <v>25</v>
      </c>
    </row>
    <row r="30" ht="12.75">
      <c r="C30">
        <v>111.76</v>
      </c>
    </row>
    <row r="31" ht="12.75">
      <c r="C31">
        <v>130.8</v>
      </c>
    </row>
    <row r="32" ht="12.75">
      <c r="C32">
        <v>130.25</v>
      </c>
    </row>
    <row r="33" ht="12.75">
      <c r="C33">
        <v>93.64</v>
      </c>
    </row>
    <row r="34" spans="3:5" ht="13.5" thickBot="1">
      <c r="C34" s="1">
        <f>SUM(C30:C33)</f>
        <v>466.45</v>
      </c>
      <c r="E34">
        <f>-C34</f>
        <v>-466.45</v>
      </c>
    </row>
    <row r="35" ht="13.5" thickBot="1">
      <c r="E35" s="3">
        <f>+E27+E28+E34</f>
        <v>304.2000000000001</v>
      </c>
    </row>
    <row r="37" ht="12.75">
      <c r="I37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A1" sqref="A1:K36"/>
    </sheetView>
  </sheetViews>
  <sheetFormatPr defaultColWidth="9.140625" defaultRowHeight="12.75"/>
  <cols>
    <col min="9" max="9" width="10.57421875" style="0" customWidth="1"/>
    <col min="10" max="10" width="11.8515625" style="0" customWidth="1"/>
  </cols>
  <sheetData>
    <row r="1" ht="12.75">
      <c r="B1" s="1" t="s">
        <v>0</v>
      </c>
    </row>
    <row r="2" ht="12.75">
      <c r="B2" s="1" t="s">
        <v>32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11" ht="12.75">
      <c r="B7" t="s">
        <v>4</v>
      </c>
      <c r="H7" t="s">
        <v>43</v>
      </c>
      <c r="K7">
        <v>99.71</v>
      </c>
    </row>
    <row r="8" spans="2:11" ht="12.75">
      <c r="B8" t="s">
        <v>38</v>
      </c>
      <c r="D8" t="s">
        <v>25</v>
      </c>
      <c r="F8">
        <v>400</v>
      </c>
      <c r="H8" t="s">
        <v>34</v>
      </c>
      <c r="J8" s="2" t="s">
        <v>35</v>
      </c>
      <c r="K8">
        <v>20</v>
      </c>
    </row>
    <row r="9" spans="2:11" ht="12.75">
      <c r="B9" t="s">
        <v>33</v>
      </c>
      <c r="F9">
        <v>118</v>
      </c>
      <c r="H9" t="s">
        <v>33</v>
      </c>
      <c r="K9">
        <v>120</v>
      </c>
    </row>
    <row r="10" spans="2:11" ht="12.75">
      <c r="B10" t="s">
        <v>25</v>
      </c>
      <c r="F10">
        <v>0</v>
      </c>
      <c r="H10" t="s">
        <v>36</v>
      </c>
      <c r="J10" t="s">
        <v>35</v>
      </c>
      <c r="K10">
        <v>0</v>
      </c>
    </row>
    <row r="11" spans="8:11" ht="12.75">
      <c r="H11" t="s">
        <v>40</v>
      </c>
      <c r="K11">
        <v>120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1" ht="12.75">
      <c r="H13" t="s">
        <v>39</v>
      </c>
      <c r="K13">
        <v>50</v>
      </c>
    </row>
    <row r="14" spans="2:11" ht="12.75">
      <c r="B14" t="s">
        <v>7</v>
      </c>
      <c r="F14">
        <v>0</v>
      </c>
      <c r="H14" t="s">
        <v>27</v>
      </c>
      <c r="K14">
        <f>518-459.71</f>
        <v>58.29000000000002</v>
      </c>
    </row>
    <row r="15" spans="6:11" ht="12.75">
      <c r="F15" s="1">
        <f>+SUM(F8:F14)</f>
        <v>518</v>
      </c>
      <c r="K15" s="1">
        <f>SUM(K7:K14)</f>
        <v>518</v>
      </c>
    </row>
    <row r="18" ht="12.75">
      <c r="B18" s="1" t="s">
        <v>13</v>
      </c>
    </row>
    <row r="20" spans="2:11" ht="12.75">
      <c r="B20" t="s">
        <v>14</v>
      </c>
      <c r="F20">
        <v>362.49</v>
      </c>
      <c r="H20" t="s">
        <v>41</v>
      </c>
      <c r="J20" t="s">
        <v>25</v>
      </c>
      <c r="K20">
        <v>304.2</v>
      </c>
    </row>
    <row r="21" spans="8:14" ht="13.5" thickBot="1">
      <c r="H21" t="s">
        <v>42</v>
      </c>
      <c r="K21">
        <f>+K14</f>
        <v>58.29000000000002</v>
      </c>
      <c r="N21" t="s">
        <v>25</v>
      </c>
    </row>
    <row r="22" spans="6:11" ht="13.5" thickBot="1">
      <c r="F22" s="3">
        <f>SUM(F20:F21)</f>
        <v>362.49</v>
      </c>
      <c r="H22" t="s">
        <v>25</v>
      </c>
      <c r="K22" s="3">
        <f>SUM(K20:K21)</f>
        <v>362.49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E28">
        <f>512.49+40</f>
        <v>552.49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ht="12.75">
      <c r="C31">
        <v>20</v>
      </c>
    </row>
    <row r="32" ht="12.75">
      <c r="C32">
        <v>120</v>
      </c>
    </row>
    <row r="33" ht="12.75">
      <c r="C33">
        <v>50</v>
      </c>
    </row>
    <row r="34" ht="12.75">
      <c r="C34">
        <v>0</v>
      </c>
    </row>
    <row r="35" spans="3:5" ht="13.5" thickBot="1">
      <c r="C35" s="1">
        <f>SUM(C31:C34)</f>
        <v>190</v>
      </c>
      <c r="E35">
        <f>-C35</f>
        <v>-190</v>
      </c>
    </row>
    <row r="36" ht="13.5" thickBot="1">
      <c r="E36" s="3">
        <f>+E28+E29+E35</f>
        <v>362.49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0">
      <selection activeCell="A1" sqref="A1:K36"/>
    </sheetView>
  </sheetViews>
  <sheetFormatPr defaultColWidth="9.140625" defaultRowHeight="12.75"/>
  <cols>
    <col min="10" max="10" width="12.140625" style="0" customWidth="1"/>
  </cols>
  <sheetData>
    <row r="1" ht="12.75">
      <c r="B1" s="1" t="s">
        <v>0</v>
      </c>
    </row>
    <row r="2" ht="12.75">
      <c r="B2" s="1" t="s">
        <v>44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45</v>
      </c>
      <c r="D8" t="s">
        <v>25</v>
      </c>
      <c r="F8">
        <v>270</v>
      </c>
      <c r="H8" t="s">
        <v>34</v>
      </c>
      <c r="J8" s="2" t="s">
        <v>48</v>
      </c>
      <c r="K8">
        <v>40</v>
      </c>
    </row>
    <row r="9" spans="2:11" ht="12.75">
      <c r="B9" t="s">
        <v>46</v>
      </c>
      <c r="D9" t="s">
        <v>47</v>
      </c>
      <c r="F9">
        <v>135</v>
      </c>
      <c r="H9" t="s">
        <v>46</v>
      </c>
      <c r="K9">
        <v>135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49</v>
      </c>
      <c r="J11" s="2" t="s">
        <v>25</v>
      </c>
      <c r="K11">
        <v>120</v>
      </c>
    </row>
    <row r="12" spans="6:11" ht="12.75">
      <c r="F12">
        <v>0</v>
      </c>
      <c r="H12" t="s">
        <v>37</v>
      </c>
      <c r="J12" t="s">
        <v>25</v>
      </c>
      <c r="K12">
        <v>45</v>
      </c>
    </row>
    <row r="13" spans="8:11" ht="12.75">
      <c r="H13" t="s">
        <v>39</v>
      </c>
      <c r="K13">
        <v>45</v>
      </c>
    </row>
    <row r="14" spans="2:11" ht="12.75">
      <c r="B14" t="s">
        <v>7</v>
      </c>
      <c r="F14">
        <v>0</v>
      </c>
      <c r="H14" t="s">
        <v>27</v>
      </c>
      <c r="K14">
        <v>20</v>
      </c>
    </row>
    <row r="15" spans="6:11" ht="12.75">
      <c r="F15" s="1">
        <f>+SUM(F8:F14)</f>
        <v>405</v>
      </c>
      <c r="K15" s="1">
        <f>SUM(K7:K14)</f>
        <v>405</v>
      </c>
    </row>
    <row r="18" ht="12.75">
      <c r="B18" s="1" t="s">
        <v>13</v>
      </c>
    </row>
    <row r="20" spans="2:11" ht="12.75">
      <c r="B20" t="s">
        <v>14</v>
      </c>
      <c r="F20">
        <f>+E36</f>
        <v>382.49</v>
      </c>
      <c r="H20" t="s">
        <v>41</v>
      </c>
      <c r="J20" t="s">
        <v>25</v>
      </c>
      <c r="K20">
        <v>362.49</v>
      </c>
    </row>
    <row r="21" spans="8:11" ht="13.5" thickBot="1">
      <c r="H21" t="s">
        <v>42</v>
      </c>
      <c r="K21">
        <f>+K14</f>
        <v>20</v>
      </c>
    </row>
    <row r="22" spans="6:11" ht="13.5" thickBot="1">
      <c r="F22" s="3">
        <f>SUM(F20:F21)</f>
        <v>382.49</v>
      </c>
      <c r="H22" t="s">
        <v>25</v>
      </c>
      <c r="K22" s="3">
        <f>SUM(K20:K21)</f>
        <v>382.49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50</v>
      </c>
      <c r="E28">
        <v>587.49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15</v>
      </c>
      <c r="C31">
        <v>40</v>
      </c>
    </row>
    <row r="32" spans="2:3" ht="12.75">
      <c r="B32">
        <v>16</v>
      </c>
      <c r="C32">
        <v>45</v>
      </c>
    </row>
    <row r="33" spans="2:3" ht="12.75">
      <c r="B33">
        <v>17</v>
      </c>
      <c r="C33">
        <v>120</v>
      </c>
    </row>
    <row r="35" spans="3:5" ht="13.5" thickBot="1">
      <c r="C35" s="1">
        <f>SUM(C31:C34)</f>
        <v>205</v>
      </c>
      <c r="E35">
        <f>-C35</f>
        <v>-205</v>
      </c>
    </row>
    <row r="36" ht="13.5" thickBot="1">
      <c r="E36" s="3">
        <f>+E28+E29+E35</f>
        <v>382.49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7">
      <selection activeCell="M16" sqref="M16"/>
    </sheetView>
  </sheetViews>
  <sheetFormatPr defaultColWidth="9.140625" defaultRowHeight="12.75"/>
  <cols>
    <col min="10" max="10" width="11.421875" style="0" customWidth="1"/>
  </cols>
  <sheetData>
    <row r="1" ht="12.75">
      <c r="B1" s="1" t="s">
        <v>0</v>
      </c>
    </row>
    <row r="2" ht="12.75">
      <c r="B2" s="1" t="s">
        <v>51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56</v>
      </c>
      <c r="D8" t="s">
        <v>25</v>
      </c>
      <c r="F8">
        <v>240</v>
      </c>
      <c r="H8" t="s">
        <v>34</v>
      </c>
      <c r="J8" s="2" t="s">
        <v>54</v>
      </c>
      <c r="K8">
        <v>40</v>
      </c>
    </row>
    <row r="9" spans="2:11" ht="12.75">
      <c r="B9" t="s">
        <v>52</v>
      </c>
      <c r="D9" t="s">
        <v>53</v>
      </c>
      <c r="F9">
        <v>105</v>
      </c>
      <c r="H9" t="s">
        <v>52</v>
      </c>
      <c r="K9">
        <v>105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55</v>
      </c>
      <c r="J11" s="2" t="s">
        <v>25</v>
      </c>
      <c r="K11">
        <f>100+10</f>
        <v>110</v>
      </c>
    </row>
    <row r="12" spans="6:11" ht="12.75">
      <c r="F12">
        <v>0</v>
      </c>
      <c r="H12" t="s">
        <v>37</v>
      </c>
      <c r="J12" t="s">
        <v>25</v>
      </c>
      <c r="K12">
        <v>40</v>
      </c>
    </row>
    <row r="13" spans="8:11" ht="12.75">
      <c r="H13" t="s">
        <v>39</v>
      </c>
      <c r="K13">
        <v>40</v>
      </c>
    </row>
    <row r="14" spans="2:11" ht="12.75">
      <c r="B14" t="s">
        <v>7</v>
      </c>
      <c r="F14">
        <v>0</v>
      </c>
      <c r="H14" t="s">
        <v>27</v>
      </c>
      <c r="K14">
        <f>345-225</f>
        <v>120</v>
      </c>
    </row>
    <row r="15" spans="6:13" ht="12.75">
      <c r="F15" s="1">
        <f>+SUM(F8:F14)</f>
        <v>345</v>
      </c>
      <c r="K15" s="1">
        <f>SUM(K7:K14)</f>
        <v>455</v>
      </c>
      <c r="M15" t="s">
        <v>25</v>
      </c>
    </row>
    <row r="16" ht="12.75">
      <c r="M16" t="s">
        <v>25</v>
      </c>
    </row>
    <row r="17" ht="12.75">
      <c r="M17" t="s">
        <v>25</v>
      </c>
    </row>
    <row r="18" ht="12.75">
      <c r="B18" s="1" t="s">
        <v>13</v>
      </c>
    </row>
    <row r="20" spans="2:11" ht="12.75">
      <c r="B20" t="s">
        <v>14</v>
      </c>
      <c r="F20">
        <f>+E37</f>
        <v>392.49</v>
      </c>
      <c r="H20" t="s">
        <v>41</v>
      </c>
      <c r="J20" t="s">
        <v>25</v>
      </c>
      <c r="K20">
        <f>+'2006-2007'!K22</f>
        <v>382.49</v>
      </c>
    </row>
    <row r="21" spans="8:11" ht="13.5" thickBot="1">
      <c r="H21" t="s">
        <v>42</v>
      </c>
      <c r="K21">
        <v>10</v>
      </c>
    </row>
    <row r="22" spans="6:11" ht="13.5" thickBot="1">
      <c r="F22" s="3">
        <f>SUM(F20:F21)</f>
        <v>392.49</v>
      </c>
      <c r="H22" t="s">
        <v>25</v>
      </c>
      <c r="K22" s="3">
        <f>SUM(K20:K21)</f>
        <v>392.49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57</v>
      </c>
      <c r="E28">
        <v>687.49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21</v>
      </c>
      <c r="C31">
        <v>40</v>
      </c>
    </row>
    <row r="32" spans="2:3" ht="12.75">
      <c r="B32">
        <v>22</v>
      </c>
      <c r="C32">
        <v>40</v>
      </c>
    </row>
    <row r="33" spans="2:3" ht="12.75">
      <c r="B33">
        <v>23</v>
      </c>
      <c r="C33">
        <v>100</v>
      </c>
    </row>
    <row r="34" spans="2:3" ht="12.75">
      <c r="B34">
        <v>24</v>
      </c>
      <c r="C34">
        <v>10</v>
      </c>
    </row>
    <row r="35" spans="2:3" ht="12.75">
      <c r="B35">
        <v>20</v>
      </c>
      <c r="C35">
        <v>105</v>
      </c>
    </row>
    <row r="36" spans="3:5" ht="13.5" thickBot="1">
      <c r="C36" s="1">
        <f>SUM(C31:C35)</f>
        <v>295</v>
      </c>
      <c r="E36">
        <f>-C36</f>
        <v>-295</v>
      </c>
    </row>
    <row r="37" ht="13.5" thickBot="1">
      <c r="E37" s="3">
        <f>+E28+E29+E36</f>
        <v>392.49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P31" sqref="P31"/>
    </sheetView>
  </sheetViews>
  <sheetFormatPr defaultColWidth="9.140625" defaultRowHeight="12.75"/>
  <cols>
    <col min="10" max="10" width="11.8515625" style="0" customWidth="1"/>
  </cols>
  <sheetData>
    <row r="1" ht="12.75">
      <c r="B1" s="1" t="s">
        <v>0</v>
      </c>
    </row>
    <row r="2" ht="12.75">
      <c r="B2" s="1" t="s">
        <v>58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64</v>
      </c>
      <c r="D8" t="s">
        <v>25</v>
      </c>
      <c r="F8">
        <v>300</v>
      </c>
      <c r="H8" t="s">
        <v>60</v>
      </c>
      <c r="J8" s="2" t="s">
        <v>61</v>
      </c>
      <c r="K8">
        <v>30</v>
      </c>
    </row>
    <row r="9" spans="2:11" ht="12.75">
      <c r="B9" t="s">
        <v>59</v>
      </c>
      <c r="D9" t="s">
        <v>65</v>
      </c>
      <c r="F9">
        <v>100</v>
      </c>
      <c r="H9" t="s">
        <v>59</v>
      </c>
      <c r="K9">
        <f>+F9</f>
        <v>100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62</v>
      </c>
      <c r="J11" s="2" t="s">
        <v>25</v>
      </c>
      <c r="K11">
        <v>100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4" ht="12.75">
      <c r="H13" t="s">
        <v>39</v>
      </c>
      <c r="K13">
        <v>50</v>
      </c>
      <c r="N13" t="s">
        <v>25</v>
      </c>
    </row>
    <row r="14" spans="2:11" ht="12.75">
      <c r="B14" t="s">
        <v>7</v>
      </c>
      <c r="F14">
        <v>0</v>
      </c>
      <c r="H14" t="s">
        <v>27</v>
      </c>
      <c r="K14">
        <v>70</v>
      </c>
    </row>
    <row r="15" spans="6:11" ht="12.75">
      <c r="F15" s="1">
        <f>+SUM(F8:F14)</f>
        <v>400</v>
      </c>
      <c r="K15" s="1">
        <f>SUM(K7:K14)</f>
        <v>400</v>
      </c>
    </row>
    <row r="18" ht="12.75">
      <c r="B18" s="1" t="s">
        <v>13</v>
      </c>
    </row>
    <row r="20" spans="2:11" ht="12.75">
      <c r="B20" t="s">
        <v>14</v>
      </c>
      <c r="F20">
        <f>+E37</f>
        <v>452.49</v>
      </c>
      <c r="H20" t="s">
        <v>41</v>
      </c>
      <c r="J20" t="s">
        <v>25</v>
      </c>
      <c r="K20">
        <f>+'2006-2007'!K22</f>
        <v>382.49</v>
      </c>
    </row>
    <row r="21" spans="8:13" ht="13.5" thickBot="1">
      <c r="H21" t="s">
        <v>42</v>
      </c>
      <c r="K21">
        <f>+K14</f>
        <v>70</v>
      </c>
      <c r="M21" t="s">
        <v>25</v>
      </c>
    </row>
    <row r="22" spans="6:13" ht="13.5" thickBot="1">
      <c r="F22" s="3">
        <f>SUM(F20:F21)</f>
        <v>452.49</v>
      </c>
      <c r="H22" t="s">
        <v>25</v>
      </c>
      <c r="K22" s="3">
        <f>SUM(K20:K21)</f>
        <v>452.49</v>
      </c>
      <c r="M22" t="s">
        <v>25</v>
      </c>
    </row>
    <row r="23" spans="8:11" ht="12.75">
      <c r="H23" t="s">
        <v>25</v>
      </c>
      <c r="K23">
        <f>+F22-K22</f>
        <v>0</v>
      </c>
    </row>
    <row r="26" ht="12.75">
      <c r="B26" s="1" t="s">
        <v>29</v>
      </c>
    </row>
    <row r="28" spans="2:5" ht="12.75">
      <c r="B28" t="s">
        <v>30</v>
      </c>
      <c r="D28" t="s">
        <v>63</v>
      </c>
      <c r="E28">
        <v>642.49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E30" t="s">
        <v>25</v>
      </c>
    </row>
    <row r="31" spans="2:3" ht="12.75">
      <c r="B31">
        <v>26</v>
      </c>
      <c r="C31">
        <v>30</v>
      </c>
    </row>
    <row r="32" spans="2:3" ht="12.75">
      <c r="B32">
        <v>27</v>
      </c>
      <c r="C32">
        <v>50</v>
      </c>
    </row>
    <row r="33" spans="2:3" ht="12.75">
      <c r="B33">
        <v>28</v>
      </c>
      <c r="C33">
        <v>100</v>
      </c>
    </row>
    <row r="34" spans="2:3" ht="12.75">
      <c r="B34">
        <v>24</v>
      </c>
      <c r="C34">
        <v>10</v>
      </c>
    </row>
    <row r="36" spans="3:5" ht="13.5" thickBot="1">
      <c r="C36" s="1">
        <f>SUM(C31:C35)</f>
        <v>190</v>
      </c>
      <c r="E36">
        <f>-C36</f>
        <v>-190</v>
      </c>
    </row>
    <row r="37" ht="13.5" thickBot="1">
      <c r="E37" s="3">
        <f>+E28+E29+E36</f>
        <v>452.49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N34" sqref="N34"/>
    </sheetView>
  </sheetViews>
  <sheetFormatPr defaultColWidth="9.140625" defaultRowHeight="12.75"/>
  <cols>
    <col min="4" max="4" width="6.421875" style="0" customWidth="1"/>
    <col min="7" max="7" width="5.140625" style="0" customWidth="1"/>
    <col min="10" max="10" width="13.28125" style="0" customWidth="1"/>
    <col min="11" max="11" width="7.8515625" style="0" customWidth="1"/>
  </cols>
  <sheetData>
    <row r="1" ht="12.75">
      <c r="B1" s="1" t="s">
        <v>0</v>
      </c>
    </row>
    <row r="2" ht="12.75">
      <c r="B2" s="1" t="s">
        <v>66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64</v>
      </c>
      <c r="D8" t="s">
        <v>25</v>
      </c>
      <c r="F8">
        <v>300</v>
      </c>
      <c r="H8" t="s">
        <v>71</v>
      </c>
      <c r="J8" s="2" t="s">
        <v>68</v>
      </c>
      <c r="K8">
        <v>50</v>
      </c>
    </row>
    <row r="9" spans="2:11" ht="12.75">
      <c r="B9" t="s">
        <v>67</v>
      </c>
      <c r="D9" t="s">
        <v>25</v>
      </c>
      <c r="F9">
        <v>135</v>
      </c>
      <c r="H9" t="s">
        <v>69</v>
      </c>
      <c r="K9">
        <v>135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70</v>
      </c>
      <c r="J11" s="2" t="s">
        <v>25</v>
      </c>
      <c r="K11">
        <f>99.95+21</f>
        <v>120.95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1" ht="12.75">
      <c r="H13" t="s">
        <v>39</v>
      </c>
      <c r="K13">
        <v>50</v>
      </c>
    </row>
    <row r="14" spans="2:15" ht="12.75">
      <c r="B14" t="s">
        <v>7</v>
      </c>
      <c r="F14">
        <v>0</v>
      </c>
      <c r="H14" t="s">
        <v>27</v>
      </c>
      <c r="K14">
        <f>435-405.95</f>
        <v>29.05000000000001</v>
      </c>
      <c r="O14" t="s">
        <v>25</v>
      </c>
    </row>
    <row r="15" spans="6:11" ht="12.75">
      <c r="F15" s="1">
        <f>+SUM(F8:F14)</f>
        <v>435</v>
      </c>
      <c r="K15" s="1">
        <f>SUM(K7:K14)</f>
        <v>435</v>
      </c>
    </row>
    <row r="18" ht="12.75">
      <c r="B18" s="1" t="s">
        <v>13</v>
      </c>
    </row>
    <row r="20" spans="2:11" ht="12.75">
      <c r="B20" t="s">
        <v>14</v>
      </c>
      <c r="F20">
        <f>+E38</f>
        <v>471.53999999999996</v>
      </c>
      <c r="H20" s="4"/>
      <c r="I20" s="4"/>
      <c r="J20" s="4" t="s">
        <v>25</v>
      </c>
      <c r="K20" s="4"/>
    </row>
    <row r="21" spans="8:11" ht="13.5" thickBot="1">
      <c r="H21" s="4"/>
      <c r="I21" s="4"/>
      <c r="J21" s="4" t="s">
        <v>25</v>
      </c>
      <c r="K21" s="4"/>
    </row>
    <row r="22" spans="6:11" ht="13.5" thickBot="1">
      <c r="F22" s="3">
        <f>SUM(F20:F21)</f>
        <v>471.53999999999996</v>
      </c>
      <c r="H22" s="4"/>
      <c r="I22" s="4"/>
      <c r="J22" s="4" t="s">
        <v>25</v>
      </c>
      <c r="K22" s="5"/>
    </row>
    <row r="23" spans="8:11" ht="12.75">
      <c r="H23" s="4"/>
      <c r="I23" s="4"/>
      <c r="J23" s="4"/>
      <c r="K23" s="4"/>
    </row>
    <row r="26" ht="12.75">
      <c r="B26" s="1" t="s">
        <v>29</v>
      </c>
    </row>
    <row r="28" spans="2:5" ht="12.75">
      <c r="B28" t="s">
        <v>30</v>
      </c>
      <c r="D28" t="s">
        <v>25</v>
      </c>
      <c r="E28">
        <v>757.54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C30" t="s">
        <v>25</v>
      </c>
      <c r="E30">
        <v>0</v>
      </c>
    </row>
    <row r="31" spans="2:3" ht="12.75">
      <c r="B31">
        <v>26</v>
      </c>
      <c r="C31">
        <v>30</v>
      </c>
    </row>
    <row r="32" spans="2:3" ht="12.75">
      <c r="B32" t="s">
        <v>72</v>
      </c>
      <c r="C32">
        <v>135</v>
      </c>
    </row>
    <row r="33" spans="2:3" ht="12.75">
      <c r="B33" t="s">
        <v>73</v>
      </c>
      <c r="C33">
        <v>21</v>
      </c>
    </row>
    <row r="34" spans="2:3" ht="12.75">
      <c r="B34" t="s">
        <v>74</v>
      </c>
      <c r="C34">
        <v>50</v>
      </c>
    </row>
    <row r="35" spans="2:3" ht="12.75">
      <c r="B35" t="s">
        <v>75</v>
      </c>
      <c r="C35">
        <v>50</v>
      </c>
    </row>
    <row r="37" spans="3:5" ht="13.5" thickBot="1">
      <c r="C37" s="1">
        <f>SUM(C31:C36)</f>
        <v>286</v>
      </c>
      <c r="E37">
        <f>-C37</f>
        <v>-286</v>
      </c>
    </row>
    <row r="38" ht="13.5" thickBot="1">
      <c r="E38" s="3">
        <f>+E28+E29+E37</f>
        <v>471.53999999999996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">
      <selection activeCell="B1" sqref="B1:K35"/>
    </sheetView>
  </sheetViews>
  <sheetFormatPr defaultColWidth="9.140625" defaultRowHeight="12.75"/>
  <cols>
    <col min="10" max="10" width="12.57421875" style="0" customWidth="1"/>
  </cols>
  <sheetData>
    <row r="1" ht="12.75">
      <c r="B1" s="1" t="s">
        <v>0</v>
      </c>
    </row>
    <row r="2" ht="12.75">
      <c r="B2" s="1" t="s">
        <v>76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4</v>
      </c>
      <c r="H7" t="s">
        <v>25</v>
      </c>
    </row>
    <row r="8" spans="2:11" ht="12.75">
      <c r="B8" t="s">
        <v>79</v>
      </c>
      <c r="D8" t="s">
        <v>25</v>
      </c>
      <c r="F8">
        <v>270</v>
      </c>
      <c r="H8" t="s">
        <v>71</v>
      </c>
      <c r="J8" s="2" t="s">
        <v>80</v>
      </c>
      <c r="K8">
        <v>0</v>
      </c>
    </row>
    <row r="9" spans="2:11" ht="12.75">
      <c r="B9" t="s">
        <v>77</v>
      </c>
      <c r="D9" t="s">
        <v>25</v>
      </c>
      <c r="F9">
        <v>108</v>
      </c>
      <c r="H9" t="s">
        <v>77</v>
      </c>
      <c r="K9">
        <f>+F9</f>
        <v>108</v>
      </c>
    </row>
    <row r="10" spans="2:11" ht="12.75">
      <c r="B10" t="s">
        <v>25</v>
      </c>
      <c r="F10">
        <v>0</v>
      </c>
      <c r="H10" t="s">
        <v>25</v>
      </c>
      <c r="J10" t="s">
        <v>25</v>
      </c>
      <c r="K10">
        <v>0</v>
      </c>
    </row>
    <row r="11" spans="8:11" ht="12.75">
      <c r="H11" t="s">
        <v>78</v>
      </c>
      <c r="J11" s="2" t="s">
        <v>25</v>
      </c>
      <c r="K11">
        <v>87.85</v>
      </c>
    </row>
    <row r="12" spans="6:11" ht="12.75">
      <c r="F12">
        <v>0</v>
      </c>
      <c r="H12" t="s">
        <v>37</v>
      </c>
      <c r="J12" t="s">
        <v>25</v>
      </c>
      <c r="K12">
        <v>66</v>
      </c>
    </row>
    <row r="13" spans="8:11" ht="12.75">
      <c r="H13" t="s">
        <v>39</v>
      </c>
      <c r="K13">
        <v>70</v>
      </c>
    </row>
    <row r="14" spans="2:11" ht="12.75">
      <c r="B14" t="s">
        <v>7</v>
      </c>
      <c r="F14">
        <v>0</v>
      </c>
      <c r="H14" t="s">
        <v>27</v>
      </c>
      <c r="K14">
        <v>46.15</v>
      </c>
    </row>
    <row r="15" spans="6:11" ht="12.75">
      <c r="F15" s="1">
        <f>+SUM(F8:F14)</f>
        <v>378</v>
      </c>
      <c r="K15" s="1">
        <f>SUM(K7:K14)</f>
        <v>378</v>
      </c>
    </row>
    <row r="18" ht="12.75">
      <c r="B18" s="1" t="s">
        <v>13</v>
      </c>
    </row>
    <row r="20" spans="2:11" ht="12.75">
      <c r="B20" t="s">
        <v>14</v>
      </c>
      <c r="F20">
        <f>+E35</f>
        <v>701.6899999999999</v>
      </c>
      <c r="H20" s="4"/>
      <c r="I20" s="4"/>
      <c r="J20" s="4"/>
      <c r="K20" s="4"/>
    </row>
    <row r="21" spans="8:11" ht="13.5" thickBot="1">
      <c r="H21" s="4"/>
      <c r="I21" s="4"/>
      <c r="J21" s="4"/>
      <c r="K21" s="4"/>
    </row>
    <row r="22" spans="6:11" ht="13.5" thickBot="1">
      <c r="F22" s="3">
        <f>SUM(F20:F21)</f>
        <v>701.6899999999999</v>
      </c>
      <c r="H22" s="4"/>
      <c r="I22" s="4"/>
      <c r="J22" s="4"/>
      <c r="K22" s="5"/>
    </row>
    <row r="23" spans="8:11" ht="12.75">
      <c r="H23" s="4"/>
      <c r="I23" s="4"/>
      <c r="J23" s="4"/>
      <c r="K23" s="4"/>
    </row>
    <row r="24" ht="12.75">
      <c r="H24" s="6"/>
    </row>
    <row r="26" ht="12.75">
      <c r="B26" s="1" t="s">
        <v>29</v>
      </c>
    </row>
    <row r="28" spans="2:5" ht="12.75">
      <c r="B28" t="s">
        <v>30</v>
      </c>
      <c r="D28" t="s">
        <v>25</v>
      </c>
      <c r="E28">
        <v>819.54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C30" t="s">
        <v>25</v>
      </c>
      <c r="E30">
        <v>0</v>
      </c>
    </row>
    <row r="31" spans="2:3" ht="12.75">
      <c r="B31">
        <v>26</v>
      </c>
      <c r="C31">
        <v>30</v>
      </c>
    </row>
    <row r="32" spans="2:8" ht="12.75">
      <c r="B32">
        <v>37</v>
      </c>
      <c r="C32">
        <v>87.85</v>
      </c>
      <c r="H32" t="s">
        <v>25</v>
      </c>
    </row>
    <row r="34" spans="3:5" ht="13.5" thickBot="1">
      <c r="C34" s="1">
        <f>SUM(C31:C33)</f>
        <v>117.85</v>
      </c>
      <c r="E34">
        <f>-C34</f>
        <v>-117.85</v>
      </c>
    </row>
    <row r="35" ht="13.5" thickBot="1">
      <c r="E35" s="3">
        <f>+E28+E29+E34</f>
        <v>701.6899999999999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7">
      <selection activeCell="G39" sqref="G39"/>
    </sheetView>
  </sheetViews>
  <sheetFormatPr defaultColWidth="9.140625" defaultRowHeight="12.75"/>
  <sheetData>
    <row r="1" ht="12.75">
      <c r="B1" s="1" t="s">
        <v>0</v>
      </c>
    </row>
    <row r="2" ht="12.75">
      <c r="B2" s="1" t="s">
        <v>81</v>
      </c>
    </row>
    <row r="3" ht="12.75">
      <c r="B3" s="1"/>
    </row>
    <row r="4" ht="12.75">
      <c r="B4" s="1" t="s">
        <v>2</v>
      </c>
    </row>
    <row r="6" spans="2:8" ht="12.75">
      <c r="B6" s="1" t="s">
        <v>3</v>
      </c>
      <c r="H6" s="1" t="s">
        <v>8</v>
      </c>
    </row>
    <row r="7" spans="2:8" ht="12.75">
      <c r="B7" t="s">
        <v>25</v>
      </c>
      <c r="H7" t="s">
        <v>25</v>
      </c>
    </row>
    <row r="8" spans="2:11" ht="12.75">
      <c r="B8" t="s">
        <v>4</v>
      </c>
      <c r="D8" t="s">
        <v>25</v>
      </c>
      <c r="F8">
        <f>140</f>
        <v>140</v>
      </c>
      <c r="H8" t="s">
        <v>71</v>
      </c>
      <c r="J8" s="2" t="s">
        <v>25</v>
      </c>
      <c r="K8">
        <v>0</v>
      </c>
    </row>
    <row r="9" spans="2:11" ht="12.75">
      <c r="B9" t="s">
        <v>82</v>
      </c>
      <c r="D9" t="s">
        <v>25</v>
      </c>
      <c r="F9">
        <v>126</v>
      </c>
      <c r="H9" t="str">
        <f>+B9</f>
        <v>Charity 11/12</v>
      </c>
      <c r="K9">
        <f>+F9</f>
        <v>126</v>
      </c>
    </row>
    <row r="10" spans="2:11" ht="12.75">
      <c r="B10" t="s">
        <v>25</v>
      </c>
      <c r="F10">
        <v>0</v>
      </c>
      <c r="H10" t="s">
        <v>84</v>
      </c>
      <c r="J10" t="s">
        <v>25</v>
      </c>
      <c r="K10">
        <v>20</v>
      </c>
    </row>
    <row r="11" spans="8:11" ht="12.75">
      <c r="H11" t="s">
        <v>83</v>
      </c>
      <c r="J11" s="2" t="s">
        <v>25</v>
      </c>
      <c r="K11">
        <v>40</v>
      </c>
    </row>
    <row r="12" spans="6:11" ht="12.75">
      <c r="F12">
        <v>0</v>
      </c>
      <c r="H12" t="s">
        <v>37</v>
      </c>
      <c r="J12" t="s">
        <v>25</v>
      </c>
      <c r="K12">
        <v>50</v>
      </c>
    </row>
    <row r="13" spans="8:11" ht="12.75">
      <c r="H13" t="s">
        <v>39</v>
      </c>
      <c r="K13">
        <v>60</v>
      </c>
    </row>
    <row r="14" spans="2:11" ht="12.75">
      <c r="B14" t="s">
        <v>7</v>
      </c>
      <c r="F14">
        <v>0</v>
      </c>
      <c r="H14" t="s">
        <v>27</v>
      </c>
      <c r="K14">
        <v>-30</v>
      </c>
    </row>
    <row r="15" spans="6:11" ht="12.75">
      <c r="F15" s="1">
        <f>+SUM(F8:F14)</f>
        <v>266</v>
      </c>
      <c r="K15" s="1">
        <f>SUM(K7:K14)</f>
        <v>266</v>
      </c>
    </row>
    <row r="18" ht="12.75">
      <c r="B18" s="1" t="s">
        <v>13</v>
      </c>
    </row>
    <row r="20" spans="2:11" ht="12.75">
      <c r="B20" t="s">
        <v>14</v>
      </c>
      <c r="F20">
        <f>+E37</f>
        <v>646.69</v>
      </c>
      <c r="H20" s="4"/>
      <c r="I20" s="4"/>
      <c r="J20" s="4"/>
      <c r="K20" s="4"/>
    </row>
    <row r="21" spans="8:11" ht="13.5" thickBot="1">
      <c r="H21" s="4"/>
      <c r="I21" s="4"/>
      <c r="J21" s="4"/>
      <c r="K21" s="4"/>
    </row>
    <row r="22" spans="6:11" ht="13.5" thickBot="1">
      <c r="F22" s="3">
        <f>SUM(F20:F21)</f>
        <v>646.69</v>
      </c>
      <c r="H22" s="4"/>
      <c r="I22" s="4"/>
      <c r="J22" s="4"/>
      <c r="K22" s="5"/>
    </row>
    <row r="23" spans="8:11" ht="12.75">
      <c r="H23" s="4"/>
      <c r="I23" s="4"/>
      <c r="J23" s="4"/>
      <c r="K23" s="4"/>
    </row>
    <row r="24" ht="12.75">
      <c r="H24" s="6"/>
    </row>
    <row r="26" ht="12.75">
      <c r="B26" s="1" t="s">
        <v>29</v>
      </c>
    </row>
    <row r="28" spans="2:5" ht="12.75">
      <c r="B28" t="s">
        <v>30</v>
      </c>
      <c r="D28" t="s">
        <v>85</v>
      </c>
      <c r="E28">
        <v>846.69</v>
      </c>
    </row>
    <row r="29" spans="2:5" ht="12.75">
      <c r="B29" t="s">
        <v>24</v>
      </c>
      <c r="E29">
        <v>0</v>
      </c>
    </row>
    <row r="30" spans="2:5" ht="12.75">
      <c r="B30" t="s">
        <v>26</v>
      </c>
      <c r="C30" t="s">
        <v>25</v>
      </c>
      <c r="E30">
        <v>0</v>
      </c>
    </row>
    <row r="31" spans="2:3" ht="12.75">
      <c r="B31">
        <v>26</v>
      </c>
      <c r="C31">
        <v>30</v>
      </c>
    </row>
    <row r="32" spans="2:3" ht="12.75">
      <c r="B32">
        <v>41</v>
      </c>
      <c r="C32">
        <v>50</v>
      </c>
    </row>
    <row r="33" spans="2:3" ht="12.75">
      <c r="B33">
        <v>42</v>
      </c>
      <c r="C33">
        <v>60</v>
      </c>
    </row>
    <row r="34" spans="2:8" ht="12.75">
      <c r="B34">
        <v>43</v>
      </c>
      <c r="C34">
        <v>40</v>
      </c>
      <c r="H34" t="s">
        <v>25</v>
      </c>
    </row>
    <row r="35" spans="2:3" ht="12.75">
      <c r="B35">
        <v>44</v>
      </c>
      <c r="C35">
        <v>20</v>
      </c>
    </row>
    <row r="36" spans="3:5" ht="13.5" thickBot="1">
      <c r="C36" s="1">
        <f>SUM(C31:C35)</f>
        <v>200</v>
      </c>
      <c r="E36">
        <f>-C36</f>
        <v>-200</v>
      </c>
    </row>
    <row r="37" ht="13.5" thickBot="1">
      <c r="E37" s="3">
        <f>+E28+E29+E36</f>
        <v>646.69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Jim&amp;Lesley</dc:creator>
  <cp:keywords/>
  <dc:description/>
  <cp:lastModifiedBy>Jim&amp;Lesley</cp:lastModifiedBy>
  <cp:lastPrinted>2013-04-07T10:24:58Z</cp:lastPrinted>
  <dcterms:created xsi:type="dcterms:W3CDTF">2004-10-21T16:57:33Z</dcterms:created>
  <dcterms:modified xsi:type="dcterms:W3CDTF">2014-04-06T09:53:14Z</dcterms:modified>
  <cp:category/>
  <cp:version/>
  <cp:contentType/>
  <cp:contentStatus/>
</cp:coreProperties>
</file>